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23" i="1" l="1"/>
  <c r="J21" i="1"/>
  <c r="G23" i="1"/>
  <c r="G21" i="1"/>
  <c r="F24" i="1"/>
  <c r="F23" i="1"/>
  <c r="C8" i="1" l="1"/>
  <c r="F22" i="1" l="1"/>
  <c r="F21" i="1"/>
  <c r="C13" i="1"/>
  <c r="C12" i="1"/>
  <c r="C11" i="1"/>
  <c r="C10" i="1"/>
  <c r="C9" i="1"/>
  <c r="D8" i="1"/>
  <c r="F8" i="1" s="1"/>
  <c r="D12" i="1" l="1"/>
  <c r="F12" i="1" s="1"/>
  <c r="G12" i="1" s="1"/>
  <c r="D11" i="1"/>
  <c r="F11" i="1" s="1"/>
  <c r="G11" i="1" s="1"/>
  <c r="D9" i="1"/>
  <c r="F9" i="1" s="1"/>
  <c r="G9" i="1" s="1"/>
  <c r="D13" i="1"/>
  <c r="F13" i="1" s="1"/>
  <c r="G13" i="1" s="1"/>
  <c r="D10" i="1"/>
  <c r="F10" i="1" s="1"/>
  <c r="G10" i="1" s="1"/>
  <c r="G8" i="1"/>
  <c r="B18" i="1" l="1"/>
  <c r="D18" i="1"/>
  <c r="F18" i="1"/>
</calcChain>
</file>

<file path=xl/sharedStrings.xml><?xml version="1.0" encoding="utf-8"?>
<sst xmlns="http://schemas.openxmlformats.org/spreadsheetml/2006/main" count="40" uniqueCount="36">
  <si>
    <t>Calculation</t>
    <phoneticPr fontId="2" type="noConversion"/>
  </si>
  <si>
    <t>Cpr</t>
    <phoneticPr fontId="2" type="noConversion"/>
  </si>
  <si>
    <t>f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</si>
  <si>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</si>
  <si>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</si>
  <si>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</si>
  <si>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x</t>
    <phoneticPr fontId="2" type="noConversion"/>
  </si>
  <si>
    <t>x2</t>
    <phoneticPr fontId="2" type="noConversion"/>
  </si>
  <si>
    <t>测定</t>
  </si>
  <si>
    <t>对照</t>
  </si>
  <si>
    <r>
      <t>*</t>
    </r>
    <r>
      <rPr>
        <sz val="11"/>
        <color theme="1"/>
        <rFont val="宋体"/>
        <family val="3"/>
        <charset val="134"/>
      </rPr>
      <t>：</t>
    </r>
    <r>
      <rPr>
        <sz val="11"/>
        <color theme="1"/>
        <rFont val="Times New Roman"/>
        <family val="1"/>
      </rPr>
      <t>25</t>
    </r>
    <r>
      <rPr>
        <sz val="11"/>
        <color theme="1"/>
        <rFont val="宋体"/>
        <family val="3"/>
        <charset val="134"/>
      </rPr>
      <t>℃条件下，一卡门氏单位</t>
    </r>
    <r>
      <rPr>
        <sz val="11"/>
        <color theme="1"/>
        <rFont val="Times New Roman"/>
        <family val="1"/>
      </rPr>
      <t>=0.482 IU/L</t>
    </r>
    <phoneticPr fontId="2" type="noConversion"/>
  </si>
  <si>
    <t>/</t>
    <phoneticPr fontId="2" type="noConversion"/>
  </si>
  <si>
    <r>
      <t>OD</t>
    </r>
    <r>
      <rPr>
        <sz val="11"/>
        <color theme="1"/>
        <rFont val="宋体"/>
        <family val="3"/>
        <charset val="134"/>
      </rPr>
      <t>值</t>
    </r>
    <phoneticPr fontId="2" type="noConversion"/>
  </si>
  <si>
    <r>
      <rPr>
        <sz val="11"/>
        <color theme="1"/>
        <rFont val="宋体"/>
        <family val="3"/>
        <charset val="134"/>
      </rPr>
      <t>卡门式单位</t>
    </r>
    <phoneticPr fontId="2" type="noConversion"/>
  </si>
  <si>
    <r>
      <rPr>
        <sz val="11"/>
        <color theme="1"/>
        <rFont val="宋体"/>
        <family val="3"/>
        <charset val="134"/>
      </rPr>
      <t>标曲数据处理</t>
    </r>
    <phoneticPr fontId="2" type="noConversion"/>
  </si>
  <si>
    <r>
      <rPr>
        <sz val="11"/>
        <color theme="1"/>
        <rFont val="宋体"/>
        <family val="3"/>
        <charset val="134"/>
      </rPr>
      <t>绝对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phoneticPr fontId="2" type="noConversion"/>
  </si>
  <si>
    <r>
      <rPr>
        <b/>
        <sz val="11"/>
        <color theme="1"/>
        <rFont val="宋体"/>
        <family val="3"/>
        <charset val="134"/>
      </rPr>
      <t>细胞、组织中</t>
    </r>
    <r>
      <rPr>
        <b/>
        <sz val="11"/>
        <color theme="1"/>
        <rFont val="Times New Roman"/>
        <family val="1"/>
      </rPr>
      <t>ALT</t>
    </r>
    <r>
      <rPr>
        <b/>
        <sz val="11"/>
        <color theme="1"/>
        <rFont val="宋体"/>
        <family val="3"/>
        <charset val="134"/>
      </rPr>
      <t>浓度计算公式</t>
    </r>
    <r>
      <rPr>
        <b/>
        <sz val="11"/>
        <color theme="1"/>
        <rFont val="Times New Roman"/>
        <family val="1"/>
      </rPr>
      <t>:</t>
    </r>
    <phoneticPr fontId="2" type="noConversion"/>
  </si>
  <si>
    <r>
      <rPr>
        <sz val="11"/>
        <color theme="1"/>
        <rFont val="宋体"/>
        <family val="3"/>
        <charset val="134"/>
      </rPr>
      <t>平均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phoneticPr fontId="2" type="noConversion"/>
  </si>
  <si>
    <r>
      <t>ALT</t>
    </r>
    <r>
      <rPr>
        <sz val="11"/>
        <color theme="1"/>
        <rFont val="宋体"/>
        <family val="3"/>
        <charset val="134"/>
      </rPr>
      <t>含量（</t>
    </r>
    <r>
      <rPr>
        <sz val="11"/>
        <color theme="1"/>
        <rFont val="Times New Roman"/>
        <family val="1"/>
      </rPr>
      <t>IU/L or IU/gprot</t>
    </r>
    <r>
      <rPr>
        <sz val="11"/>
        <color theme="1"/>
        <rFont val="宋体"/>
        <family val="3"/>
        <charset val="134"/>
      </rPr>
      <t>）</t>
    </r>
    <phoneticPr fontId="2" type="noConversion"/>
  </si>
  <si>
    <r>
      <rPr>
        <sz val="11"/>
        <color theme="1"/>
        <rFont val="宋体"/>
        <family val="3"/>
        <charset val="134"/>
      </rPr>
      <t>国际单位定义：</t>
    </r>
    <r>
      <rPr>
        <sz val="11"/>
        <color theme="1"/>
        <rFont val="Times New Roman"/>
        <family val="1"/>
      </rPr>
      <t>25</t>
    </r>
    <r>
      <rPr>
        <sz val="11"/>
        <color theme="1"/>
        <rFont val="宋体"/>
        <family val="3"/>
        <charset val="134"/>
      </rPr>
      <t>℃条件下，每分钟催化</t>
    </r>
    <r>
      <rPr>
        <sz val="11"/>
        <color theme="1"/>
        <rFont val="Times New Roman"/>
        <family val="1"/>
      </rPr>
      <t>1 μmol NADH</t>
    </r>
    <r>
      <rPr>
        <sz val="11"/>
        <color theme="1"/>
        <rFont val="宋体"/>
        <family val="3"/>
        <charset val="134"/>
      </rPr>
      <t>减少量所需的酶量为一个单位。</t>
    </r>
    <phoneticPr fontId="2" type="noConversion"/>
  </si>
  <si>
    <t>E-BC-K235-M</t>
    <phoneticPr fontId="2" type="noConversion"/>
  </si>
  <si>
    <r>
      <t>ALT</t>
    </r>
    <r>
      <rPr>
        <sz val="11"/>
        <color theme="1"/>
        <rFont val="宋体"/>
        <family val="3"/>
        <charset val="134"/>
      </rPr>
      <t>含量（</t>
    </r>
    <r>
      <rPr>
        <sz val="11"/>
        <color theme="1"/>
        <rFont val="Times New Roman"/>
        <family val="1"/>
      </rPr>
      <t>IU/gprot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Times New Roman"/>
        <family val="1"/>
      </rPr>
      <t xml:space="preserve">=[a × (ΔA510)^2 + b × ΔA510+ c]×0.482 IU/L* × f ÷ Cpr
</t>
    </r>
    <phoneticPr fontId="2" type="noConversion"/>
  </si>
  <si>
    <r>
      <t>a,b,c</t>
    </r>
    <r>
      <rPr>
        <sz val="11"/>
        <color theme="1"/>
        <rFont val="宋体"/>
        <family val="3"/>
        <charset val="134"/>
      </rPr>
      <t>：拟合曲线相应的常数</t>
    </r>
    <phoneticPr fontId="2" type="noConversion"/>
  </si>
  <si>
    <r>
      <rPr>
        <sz val="11"/>
        <color theme="1"/>
        <rFont val="宋体"/>
        <family val="3"/>
        <charset val="134"/>
      </rPr>
      <t>组织、细胞</t>
    </r>
    <phoneticPr fontId="2" type="noConversion"/>
  </si>
  <si>
    <r>
      <t>x</t>
    </r>
    <r>
      <rPr>
        <sz val="11"/>
        <color theme="1"/>
        <rFont val="宋体"/>
        <family val="3"/>
        <charset val="134"/>
      </rPr>
      <t>：标准品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空白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值（卡门式单位为</t>
    </r>
    <r>
      <rPr>
        <sz val="11"/>
        <color theme="1"/>
        <rFont val="Times New Roman"/>
        <family val="1"/>
      </rPr>
      <t>0</t>
    </r>
    <r>
      <rPr>
        <sz val="11"/>
        <color theme="1"/>
        <rFont val="宋体"/>
        <family val="3"/>
        <charset val="134"/>
      </rPr>
      <t>时的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值）</t>
    </r>
    <phoneticPr fontId="2" type="noConversion"/>
  </si>
  <si>
    <r>
      <rPr>
        <sz val="11"/>
        <color theme="1"/>
        <rFont val="宋体"/>
        <family val="3"/>
        <charset val="134"/>
      </rPr>
      <t>以绝对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值为</t>
    </r>
    <r>
      <rPr>
        <sz val="11"/>
        <color theme="1"/>
        <rFont val="Times New Roman"/>
        <family val="1"/>
      </rPr>
      <t>x</t>
    </r>
    <r>
      <rPr>
        <sz val="11"/>
        <color theme="1"/>
        <rFont val="宋体"/>
        <family val="3"/>
        <charset val="134"/>
      </rPr>
      <t>轴，以卡门氏单位为</t>
    </r>
    <r>
      <rPr>
        <sz val="11"/>
        <color theme="1"/>
        <rFont val="Times New Roman"/>
        <family val="1"/>
      </rPr>
      <t>y</t>
    </r>
    <r>
      <rPr>
        <sz val="11"/>
        <color theme="1"/>
        <rFont val="宋体"/>
        <family val="3"/>
        <charset val="134"/>
      </rPr>
      <t>轴，绘制标曲图；所得标曲图为</t>
    </r>
    <r>
      <rPr>
        <sz val="11"/>
        <color theme="1"/>
        <rFont val="Times New Roman"/>
        <family val="1"/>
      </rPr>
      <t xml:space="preserve"> y=ax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+bx+c</t>
    </r>
    <phoneticPr fontId="2" type="noConversion"/>
  </si>
  <si>
    <r>
      <t>ΔA510</t>
    </r>
    <r>
      <rPr>
        <sz val="11"/>
        <color theme="1"/>
        <rFont val="宋体"/>
        <family val="3"/>
        <charset val="134"/>
      </rPr>
      <t>：样本的绝对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值（样本测定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样本对照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值）</t>
    </r>
    <phoneticPr fontId="2" type="noConversion"/>
  </si>
  <si>
    <r>
      <rPr>
        <sz val="11"/>
        <color theme="1"/>
        <rFont val="宋体"/>
        <family val="3"/>
        <charset val="134"/>
      </rPr>
      <t>卡门氏单位定义：</t>
    </r>
    <r>
      <rPr>
        <sz val="11"/>
        <color theme="1"/>
        <rFont val="Times New Roman"/>
        <family val="1"/>
      </rPr>
      <t>25</t>
    </r>
    <r>
      <rPr>
        <sz val="11"/>
        <color theme="1"/>
        <rFont val="宋体"/>
        <family val="3"/>
        <charset val="134"/>
      </rPr>
      <t>℃，</t>
    </r>
    <r>
      <rPr>
        <sz val="11"/>
        <color theme="1"/>
        <rFont val="Times New Roman"/>
        <family val="1"/>
      </rPr>
      <t>1 mL</t>
    </r>
    <r>
      <rPr>
        <sz val="11"/>
        <color theme="1"/>
        <rFont val="宋体"/>
        <family val="3"/>
        <charset val="134"/>
      </rPr>
      <t>液体，反应液总量</t>
    </r>
    <r>
      <rPr>
        <sz val="11"/>
        <color theme="1"/>
        <rFont val="Times New Roman"/>
        <family val="1"/>
      </rPr>
      <t>3 mL</t>
    </r>
    <r>
      <rPr>
        <sz val="11"/>
        <color theme="1"/>
        <rFont val="宋体"/>
        <family val="3"/>
        <charset val="134"/>
      </rPr>
      <t>，波长</t>
    </r>
    <r>
      <rPr>
        <sz val="11"/>
        <color theme="1"/>
        <rFont val="Times New Roman"/>
        <family val="1"/>
      </rPr>
      <t>340 nm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1 cm</t>
    </r>
    <r>
      <rPr>
        <sz val="11"/>
        <color theme="1"/>
        <rFont val="宋体"/>
        <family val="3"/>
        <charset val="134"/>
      </rPr>
      <t>光径，</t>
    </r>
    <r>
      <rPr>
        <sz val="11"/>
        <color theme="1"/>
        <rFont val="Times New Roman"/>
        <family val="1"/>
      </rPr>
      <t>1 min</t>
    </r>
    <r>
      <rPr>
        <sz val="11"/>
        <color theme="1"/>
        <rFont val="宋体"/>
        <family val="3"/>
        <charset val="134"/>
      </rPr>
      <t>内所生成的丙酮酸，使</t>
    </r>
    <r>
      <rPr>
        <sz val="11"/>
        <color theme="1"/>
        <rFont val="Times New Roman"/>
        <family val="1"/>
      </rPr>
      <t>NADH</t>
    </r>
    <r>
      <rPr>
        <sz val="11"/>
        <color theme="1"/>
        <rFont val="宋体"/>
        <family val="3"/>
        <charset val="134"/>
      </rPr>
      <t>氧化成</t>
    </r>
    <r>
      <rPr>
        <sz val="11"/>
        <color theme="1"/>
        <rFont val="Times New Roman"/>
        <family val="1"/>
      </rPr>
      <t>NAD+</t>
    </r>
    <r>
      <rPr>
        <sz val="11"/>
        <color theme="1"/>
        <rFont val="宋体"/>
        <family val="3"/>
        <charset val="134"/>
      </rPr>
      <t>而引起吸光度下降</t>
    </r>
    <r>
      <rPr>
        <sz val="11"/>
        <color theme="1"/>
        <rFont val="Times New Roman"/>
        <family val="1"/>
      </rPr>
      <t>0.001</t>
    </r>
    <r>
      <rPr>
        <sz val="11"/>
        <color theme="1"/>
        <rFont val="宋体"/>
        <family val="3"/>
        <charset val="134"/>
      </rPr>
      <t>为一个单位。（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卡门氏单位</t>
    </r>
    <r>
      <rPr>
        <sz val="11"/>
        <color theme="1"/>
        <rFont val="Times New Roman"/>
        <family val="1"/>
      </rPr>
      <t>=0.482 IU/L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25</t>
    </r>
    <r>
      <rPr>
        <sz val="11"/>
        <color theme="1"/>
        <rFont val="宋体"/>
        <family val="3"/>
        <charset val="134"/>
      </rPr>
      <t>℃）</t>
    </r>
    <phoneticPr fontId="2" type="noConversion"/>
  </si>
  <si>
    <r>
      <rPr>
        <b/>
        <sz val="11"/>
        <color theme="1"/>
        <rFont val="宋体"/>
        <family val="3"/>
        <charset val="134"/>
      </rPr>
      <t>血清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宋体"/>
        <family val="3"/>
        <charset val="134"/>
      </rPr>
      <t>浆</t>
    </r>
    <r>
      <rPr>
        <b/>
        <sz val="11"/>
        <color theme="1"/>
        <rFont val="Times New Roman"/>
        <family val="1"/>
      </rPr>
      <t>)</t>
    </r>
    <r>
      <rPr>
        <b/>
        <sz val="11"/>
        <color theme="1"/>
        <rFont val="宋体"/>
        <family val="3"/>
        <charset val="134"/>
      </rPr>
      <t>、细胞上清中</t>
    </r>
    <r>
      <rPr>
        <b/>
        <sz val="11"/>
        <color theme="1"/>
        <rFont val="Times New Roman"/>
        <family val="1"/>
      </rPr>
      <t>ALT</t>
    </r>
    <r>
      <rPr>
        <b/>
        <sz val="11"/>
        <color theme="1"/>
        <rFont val="宋体"/>
        <family val="3"/>
        <charset val="134"/>
      </rPr>
      <t>浓度计算公式</t>
    </r>
    <r>
      <rPr>
        <b/>
        <sz val="11"/>
        <color theme="1"/>
        <rFont val="Times New Roman"/>
        <family val="1"/>
      </rPr>
      <t>:</t>
    </r>
    <phoneticPr fontId="2" type="noConversion"/>
  </si>
  <si>
    <r>
      <t>ALT</t>
    </r>
    <r>
      <rPr>
        <sz val="11"/>
        <color theme="1"/>
        <rFont val="宋体"/>
        <family val="3"/>
        <charset val="134"/>
      </rPr>
      <t>含量（</t>
    </r>
    <r>
      <rPr>
        <sz val="11"/>
        <color theme="1"/>
        <rFont val="Times New Roman"/>
        <family val="1"/>
      </rPr>
      <t>IU/L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Times New Roman"/>
        <family val="1"/>
      </rPr>
      <t>=[a × (ΔA510)^2 + b × ΔA510+ c]×0.482 IU/L* × f</t>
    </r>
    <phoneticPr fontId="2" type="noConversion"/>
  </si>
  <si>
    <r>
      <rPr>
        <b/>
        <sz val="11"/>
        <color theme="1"/>
        <rFont val="宋体"/>
        <family val="3"/>
        <charset val="134"/>
      </rPr>
      <t>注解</t>
    </r>
    <r>
      <rPr>
        <b/>
        <sz val="11"/>
        <color theme="1"/>
        <rFont val="Times New Roman"/>
        <family val="1"/>
      </rPr>
      <t>:</t>
    </r>
    <phoneticPr fontId="2" type="noConversion"/>
  </si>
  <si>
    <r>
      <t>y</t>
    </r>
    <r>
      <rPr>
        <sz val="11"/>
        <color theme="1"/>
        <rFont val="宋体"/>
        <family val="3"/>
        <charset val="134"/>
      </rPr>
      <t>：卡门氏单位（</t>
    </r>
    <r>
      <rPr>
        <sz val="11"/>
        <color theme="1"/>
        <rFont val="Times New Roman"/>
        <family val="1"/>
      </rPr>
      <t>0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28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57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97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150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200</t>
    </r>
    <r>
      <rPr>
        <sz val="11"/>
        <color theme="1"/>
        <rFont val="宋体"/>
        <family val="3"/>
        <charset val="134"/>
      </rPr>
      <t>）</t>
    </r>
    <phoneticPr fontId="2" type="noConversion"/>
  </si>
  <si>
    <r>
      <t>f</t>
    </r>
    <r>
      <rPr>
        <sz val="11"/>
        <color theme="1"/>
        <rFont val="宋体"/>
        <family val="3"/>
        <charset val="134"/>
      </rPr>
      <t>：样本加入检测体系前的稀释倍数</t>
    </r>
    <phoneticPr fontId="2" type="noConversion"/>
  </si>
  <si>
    <r>
      <t>Cpr</t>
    </r>
    <r>
      <rPr>
        <sz val="11"/>
        <color theme="1"/>
        <rFont val="宋体"/>
        <family val="3"/>
        <charset val="134"/>
      </rPr>
      <t>：组织样本蛋白浓度：</t>
    </r>
    <r>
      <rPr>
        <sz val="11"/>
        <color theme="1"/>
        <rFont val="Times New Roman"/>
        <family val="1"/>
      </rPr>
      <t>gprot/L</t>
    </r>
    <phoneticPr fontId="2" type="noConversion"/>
  </si>
  <si>
    <r>
      <rPr>
        <sz val="11"/>
        <color theme="1"/>
        <rFont val="宋体"/>
        <family val="3"/>
        <charset val="134"/>
      </rPr>
      <t>△</t>
    </r>
    <r>
      <rPr>
        <sz val="11"/>
        <color theme="1"/>
        <rFont val="Times New Roman"/>
        <family val="1"/>
      </rPr>
      <t>A</t>
    </r>
    <r>
      <rPr>
        <vertAlign val="subscript"/>
        <sz val="11"/>
        <color theme="1"/>
        <rFont val="Times New Roman"/>
        <family val="1"/>
      </rPr>
      <t>505</t>
    </r>
    <phoneticPr fontId="2" type="noConversion"/>
  </si>
  <si>
    <r>
      <rPr>
        <sz val="11"/>
        <color theme="1"/>
        <rFont val="宋体"/>
        <family val="3"/>
        <charset val="134"/>
      </rPr>
      <t>液体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</si>
</sst>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11" x14ac:knownFonts="1">
    <font>
      <sz val="11"/>
      <color theme="1"/>
      <name val="宋体"/>
      <family val="2"/>
      <scheme val="minor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sz val="11"/>
      <color rgb="FFFF0000"/>
      <name val="Times New Roman"/>
      <family val="1"/>
    </font>
    <font>
      <vertAlign val="superscript"/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0" fontId="3" fillId="2" borderId="0" xfId="0" applyFont="1" applyFill="1" applyAlignment="1">
      <alignment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left" vertical="center"/>
    </xf>
    <xf numFmtId="0" fontId="3" fillId="7" borderId="0" xfId="0" applyFont="1" applyFill="1"/>
    <xf numFmtId="176" fontId="3" fillId="0" borderId="4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/>
    <xf numFmtId="176" fontId="9" fillId="0" borderId="0" xfId="0" applyNumberFormat="1" applyFont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/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/>
    <xf numFmtId="0" fontId="3" fillId="0" borderId="8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32429790026246719"/>
                  <c:y val="-1.556248177311169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Sheet1!$D$8:$D$13</c:f>
              <c:numCache>
                <c:formatCode>0.000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Sheet1!$E$8:$E$13</c:f>
              <c:numCache>
                <c:formatCode>General</c:formatCode>
                <c:ptCount val="6"/>
                <c:pt idx="0">
                  <c:v>0</c:v>
                </c:pt>
                <c:pt idx="1">
                  <c:v>28</c:v>
                </c:pt>
                <c:pt idx="2">
                  <c:v>57</c:v>
                </c:pt>
                <c:pt idx="3">
                  <c:v>97</c:v>
                </c:pt>
                <c:pt idx="4">
                  <c:v>150</c:v>
                </c:pt>
                <c:pt idx="5">
                  <c:v>200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7126016"/>
        <c:axId val="1017126408"/>
      </c:scatterChart>
      <c:valAx>
        <c:axId val="1017126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17126408"/>
        <c:crosses val="autoZero"/>
        <c:crossBetween val="midCat"/>
      </c:valAx>
      <c:valAx>
        <c:axId val="1017126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17126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4</xdr:row>
      <xdr:rowOff>14287</xdr:rowOff>
    </xdr:from>
    <xdr:to>
      <xdr:col>11</xdr:col>
      <xdr:colOff>581025</xdr:colOff>
      <xdr:row>16</xdr:row>
      <xdr:rowOff>166687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abSelected="1" workbookViewId="0">
      <selection activeCell="N23" sqref="N23"/>
    </sheetView>
  </sheetViews>
  <sheetFormatPr defaultRowHeight="15" x14ac:dyDescent="0.25"/>
  <cols>
    <col min="1" max="1" width="9" style="1"/>
    <col min="2" max="2" width="9.5" style="1" bestFit="1" customWidth="1"/>
    <col min="3" max="3" width="9.125" style="1" bestFit="1" customWidth="1"/>
    <col min="4" max="4" width="9.5" style="1" bestFit="1" customWidth="1"/>
    <col min="5" max="5" width="9.875" style="1" customWidth="1"/>
    <col min="6" max="6" width="9.5" style="1" bestFit="1" customWidth="1"/>
    <col min="7" max="7" width="9.125" style="1" bestFit="1" customWidth="1"/>
    <col min="8" max="16384" width="9" style="1"/>
  </cols>
  <sheetData>
    <row r="1" spans="1:23" ht="15.75" x14ac:dyDescent="0.25">
      <c r="A1" s="38" t="s">
        <v>20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22"/>
    </row>
    <row r="2" spans="1:23" ht="15.75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22"/>
      <c r="N2" s="39" t="s">
        <v>0</v>
      </c>
      <c r="O2" s="40"/>
      <c r="P2" s="40"/>
      <c r="Q2" s="40"/>
      <c r="R2" s="40"/>
      <c r="S2" s="40"/>
      <c r="T2" s="40"/>
      <c r="U2" s="40"/>
      <c r="V2" s="40"/>
      <c r="W2" s="40"/>
    </row>
    <row r="3" spans="1:23" ht="14.2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22"/>
      <c r="N3" s="48" t="s">
        <v>27</v>
      </c>
      <c r="O3" s="49"/>
      <c r="P3" s="49"/>
      <c r="Q3" s="49"/>
      <c r="R3" s="49"/>
      <c r="S3" s="49"/>
      <c r="T3" s="49"/>
      <c r="U3" s="49"/>
      <c r="V3" s="49"/>
      <c r="W3" s="50"/>
    </row>
    <row r="4" spans="1:23" ht="15.75" customHeight="1" x14ac:dyDescent="0.25">
      <c r="N4" s="51"/>
      <c r="O4" s="52"/>
      <c r="P4" s="52"/>
      <c r="Q4" s="52"/>
      <c r="R4" s="52"/>
      <c r="S4" s="52"/>
      <c r="T4" s="52"/>
      <c r="U4" s="52"/>
      <c r="V4" s="52"/>
      <c r="W4" s="53"/>
    </row>
    <row r="5" spans="1:23" x14ac:dyDescent="0.25">
      <c r="A5" s="45" t="s">
        <v>14</v>
      </c>
      <c r="B5" s="45"/>
      <c r="C5" s="45"/>
      <c r="D5" s="45"/>
      <c r="E5" s="45"/>
      <c r="N5" s="35" t="s">
        <v>19</v>
      </c>
      <c r="O5" s="36"/>
      <c r="P5" s="36"/>
      <c r="Q5" s="36"/>
      <c r="R5" s="36"/>
      <c r="S5" s="36"/>
      <c r="T5" s="36"/>
      <c r="U5" s="36"/>
      <c r="V5" s="36"/>
      <c r="W5" s="37"/>
    </row>
    <row r="6" spans="1:23" x14ac:dyDescent="0.25">
      <c r="A6" s="45"/>
      <c r="B6" s="45"/>
      <c r="C6" s="45"/>
      <c r="D6" s="45"/>
      <c r="E6" s="45"/>
      <c r="N6" s="41" t="s">
        <v>28</v>
      </c>
      <c r="O6" s="42"/>
      <c r="P6" s="42"/>
      <c r="Q6" s="42"/>
      <c r="R6" s="42"/>
      <c r="S6" s="42"/>
      <c r="T6" s="42"/>
      <c r="U6" s="42"/>
      <c r="V6" s="42"/>
      <c r="W6" s="43"/>
    </row>
    <row r="7" spans="1:23" ht="27" x14ac:dyDescent="0.25">
      <c r="A7" s="46" t="s">
        <v>12</v>
      </c>
      <c r="B7" s="46"/>
      <c r="C7" s="2" t="s">
        <v>17</v>
      </c>
      <c r="D7" s="2" t="s">
        <v>15</v>
      </c>
      <c r="E7" s="2" t="s">
        <v>13</v>
      </c>
      <c r="F7" s="1" t="s">
        <v>6</v>
      </c>
      <c r="G7" s="1" t="s">
        <v>7</v>
      </c>
      <c r="N7" s="44" t="s">
        <v>29</v>
      </c>
      <c r="O7" s="44"/>
      <c r="P7" s="44"/>
      <c r="Q7" s="44"/>
      <c r="R7" s="44"/>
      <c r="S7" s="44"/>
      <c r="T7" s="44"/>
      <c r="U7" s="44"/>
      <c r="V7" s="44"/>
      <c r="W7" s="44"/>
    </row>
    <row r="8" spans="1:23" x14ac:dyDescent="0.25">
      <c r="A8" s="3"/>
      <c r="B8" s="4"/>
      <c r="C8" s="23" t="e">
        <f>AVERAGE(A8:B8)</f>
        <v>#DIV/0!</v>
      </c>
      <c r="D8" s="14" t="e">
        <f>C8-$C$8</f>
        <v>#DIV/0!</v>
      </c>
      <c r="E8" s="5">
        <v>0</v>
      </c>
      <c r="F8" s="18" t="e">
        <f>D8</f>
        <v>#DIV/0!</v>
      </c>
      <c r="G8" s="18" t="e">
        <f>F8^2</f>
        <v>#DIV/0!</v>
      </c>
      <c r="N8" s="41" t="s">
        <v>16</v>
      </c>
      <c r="O8" s="42"/>
      <c r="P8" s="42"/>
      <c r="Q8" s="42"/>
      <c r="R8" s="42"/>
      <c r="S8" s="42"/>
      <c r="T8" s="42"/>
      <c r="U8" s="42"/>
      <c r="V8" s="42"/>
      <c r="W8" s="43"/>
    </row>
    <row r="9" spans="1:23" x14ac:dyDescent="0.25">
      <c r="A9" s="3"/>
      <c r="B9" s="4"/>
      <c r="C9" s="23" t="e">
        <f t="shared" ref="C9:C13" si="0">AVERAGE(A9:B9)</f>
        <v>#DIV/0!</v>
      </c>
      <c r="D9" s="14" t="e">
        <f t="shared" ref="D9:D13" si="1">C9-$C$8</f>
        <v>#DIV/0!</v>
      </c>
      <c r="E9" s="5">
        <v>28</v>
      </c>
      <c r="F9" s="18" t="e">
        <f t="shared" ref="F9:F13" si="2">D9</f>
        <v>#DIV/0!</v>
      </c>
      <c r="G9" s="18" t="e">
        <f t="shared" ref="G9:G13" si="3">F9^2</f>
        <v>#DIV/0!</v>
      </c>
      <c r="N9" s="44" t="s">
        <v>21</v>
      </c>
      <c r="O9" s="44"/>
      <c r="P9" s="44"/>
      <c r="Q9" s="44"/>
      <c r="R9" s="44"/>
      <c r="S9" s="44"/>
      <c r="T9" s="44"/>
      <c r="U9" s="44"/>
      <c r="V9" s="44"/>
      <c r="W9" s="44"/>
    </row>
    <row r="10" spans="1:23" x14ac:dyDescent="0.25">
      <c r="A10" s="3"/>
      <c r="B10" s="4"/>
      <c r="C10" s="23" t="e">
        <f t="shared" si="0"/>
        <v>#DIV/0!</v>
      </c>
      <c r="D10" s="14" t="e">
        <f t="shared" si="1"/>
        <v>#DIV/0!</v>
      </c>
      <c r="E10" s="5">
        <v>57</v>
      </c>
      <c r="F10" s="18" t="e">
        <f t="shared" si="2"/>
        <v>#DIV/0!</v>
      </c>
      <c r="G10" s="18" t="e">
        <f t="shared" si="3"/>
        <v>#DIV/0!</v>
      </c>
      <c r="N10" s="47" t="s">
        <v>30</v>
      </c>
      <c r="O10" s="31"/>
      <c r="P10" s="31"/>
      <c r="Q10" s="31"/>
      <c r="R10" s="31"/>
      <c r="S10" s="31"/>
      <c r="T10" s="31"/>
      <c r="U10" s="31"/>
      <c r="V10" s="31"/>
      <c r="W10" s="31"/>
    </row>
    <row r="11" spans="1:23" x14ac:dyDescent="0.25">
      <c r="A11" s="3"/>
      <c r="B11" s="4"/>
      <c r="C11" s="23" t="e">
        <f t="shared" si="0"/>
        <v>#DIV/0!</v>
      </c>
      <c r="D11" s="14" t="e">
        <f t="shared" si="1"/>
        <v>#DIV/0!</v>
      </c>
      <c r="E11" s="5">
        <v>97</v>
      </c>
      <c r="F11" s="18" t="e">
        <f t="shared" si="2"/>
        <v>#DIV/0!</v>
      </c>
      <c r="G11" s="18" t="e">
        <f t="shared" si="3"/>
        <v>#DIV/0!</v>
      </c>
      <c r="N11" s="31" t="s">
        <v>31</v>
      </c>
      <c r="O11" s="31"/>
      <c r="P11" s="31"/>
      <c r="Q11" s="31"/>
      <c r="R11" s="31"/>
      <c r="S11" s="31"/>
      <c r="T11" s="31"/>
      <c r="U11" s="31"/>
      <c r="V11" s="31"/>
      <c r="W11" s="31"/>
    </row>
    <row r="12" spans="1:23" x14ac:dyDescent="0.25">
      <c r="A12" s="3"/>
      <c r="B12" s="4"/>
      <c r="C12" s="23" t="e">
        <f t="shared" si="0"/>
        <v>#DIV/0!</v>
      </c>
      <c r="D12" s="14" t="e">
        <f t="shared" si="1"/>
        <v>#DIV/0!</v>
      </c>
      <c r="E12" s="5">
        <v>150</v>
      </c>
      <c r="F12" s="18" t="e">
        <f t="shared" si="2"/>
        <v>#DIV/0!</v>
      </c>
      <c r="G12" s="18" t="e">
        <f t="shared" si="3"/>
        <v>#DIV/0!</v>
      </c>
      <c r="N12" s="31" t="s">
        <v>24</v>
      </c>
      <c r="O12" s="31"/>
      <c r="P12" s="31"/>
      <c r="Q12" s="31"/>
      <c r="R12" s="31"/>
      <c r="S12" s="31"/>
      <c r="T12" s="31"/>
      <c r="U12" s="31"/>
      <c r="V12" s="31"/>
      <c r="W12" s="31"/>
    </row>
    <row r="13" spans="1:23" x14ac:dyDescent="0.25">
      <c r="A13" s="3"/>
      <c r="B13" s="4"/>
      <c r="C13" s="23" t="e">
        <f t="shared" si="0"/>
        <v>#DIV/0!</v>
      </c>
      <c r="D13" s="14" t="e">
        <f t="shared" si="1"/>
        <v>#DIV/0!</v>
      </c>
      <c r="E13" s="5">
        <v>200</v>
      </c>
      <c r="F13" s="18" t="e">
        <f t="shared" si="2"/>
        <v>#DIV/0!</v>
      </c>
      <c r="G13" s="18" t="e">
        <f t="shared" si="3"/>
        <v>#DIV/0!</v>
      </c>
      <c r="N13" s="31" t="s">
        <v>22</v>
      </c>
      <c r="O13" s="31"/>
      <c r="P13" s="31"/>
      <c r="Q13" s="31"/>
      <c r="R13" s="31"/>
      <c r="S13" s="31"/>
      <c r="T13" s="31"/>
      <c r="U13" s="31"/>
      <c r="V13" s="31"/>
      <c r="W13" s="31"/>
    </row>
    <row r="14" spans="1:23" x14ac:dyDescent="0.25">
      <c r="A14" s="32" t="s">
        <v>25</v>
      </c>
      <c r="B14" s="32"/>
      <c r="C14" s="32"/>
      <c r="D14" s="32"/>
      <c r="E14" s="32"/>
      <c r="N14" s="31" t="s">
        <v>26</v>
      </c>
      <c r="O14" s="31"/>
      <c r="P14" s="31"/>
      <c r="Q14" s="31"/>
      <c r="R14" s="31"/>
      <c r="S14" s="31"/>
      <c r="T14" s="31"/>
      <c r="U14" s="31"/>
      <c r="V14" s="31"/>
      <c r="W14" s="31"/>
    </row>
    <row r="15" spans="1:23" x14ac:dyDescent="0.25">
      <c r="A15" s="32"/>
      <c r="B15" s="32"/>
      <c r="C15" s="32"/>
      <c r="D15" s="32"/>
      <c r="E15" s="32"/>
      <c r="N15" s="31" t="s">
        <v>10</v>
      </c>
      <c r="O15" s="31"/>
      <c r="P15" s="31"/>
      <c r="Q15" s="31"/>
      <c r="R15" s="31"/>
      <c r="S15" s="31"/>
      <c r="T15" s="31"/>
      <c r="U15" s="31"/>
      <c r="V15" s="31"/>
      <c r="W15" s="31"/>
    </row>
    <row r="16" spans="1:23" x14ac:dyDescent="0.25">
      <c r="A16" s="32"/>
      <c r="B16" s="32"/>
      <c r="C16" s="32"/>
      <c r="D16" s="32"/>
      <c r="E16" s="32"/>
      <c r="N16" s="31" t="s">
        <v>32</v>
      </c>
      <c r="O16" s="31"/>
      <c r="P16" s="31"/>
      <c r="Q16" s="31"/>
      <c r="R16" s="31"/>
      <c r="S16" s="31"/>
      <c r="T16" s="31"/>
      <c r="U16" s="31"/>
      <c r="V16" s="31"/>
      <c r="W16" s="31"/>
    </row>
    <row r="17" spans="1:23" x14ac:dyDescent="0.25">
      <c r="A17" s="32"/>
      <c r="B17" s="32"/>
      <c r="C17" s="32"/>
      <c r="D17" s="32"/>
      <c r="E17" s="32"/>
      <c r="N17" s="31" t="s">
        <v>33</v>
      </c>
      <c r="O17" s="31"/>
      <c r="P17" s="31"/>
      <c r="Q17" s="31"/>
      <c r="R17" s="31"/>
      <c r="S17" s="31"/>
      <c r="T17" s="31"/>
      <c r="U17" s="31"/>
      <c r="V17" s="31"/>
      <c r="W17" s="31"/>
    </row>
    <row r="18" spans="1:23" x14ac:dyDescent="0.25">
      <c r="A18" s="9" t="s">
        <v>3</v>
      </c>
      <c r="B18" s="10" t="e">
        <f>INDEX(LINEST(E8:E13,F8:G13),1,1)</f>
        <v>#VALUE!</v>
      </c>
      <c r="C18" s="11" t="s">
        <v>4</v>
      </c>
      <c r="D18" s="11" t="e">
        <f>INDEX(LINEST(E8:E13,F8:G13),1,2)</f>
        <v>#VALUE!</v>
      </c>
      <c r="E18" s="12" t="s">
        <v>5</v>
      </c>
      <c r="F18" s="13" t="e">
        <f>INDEX(LINEST(E8:E13,F8:G13),1,3)</f>
        <v>#VALUE!</v>
      </c>
    </row>
    <row r="20" spans="1:23" ht="35.25" customHeight="1" x14ac:dyDescent="0.25">
      <c r="A20" s="6"/>
      <c r="B20" s="7"/>
      <c r="C20" s="33" t="s">
        <v>12</v>
      </c>
      <c r="D20" s="33"/>
      <c r="E20" s="33"/>
      <c r="F20" s="8" t="s">
        <v>17</v>
      </c>
      <c r="G20" s="24" t="s">
        <v>34</v>
      </c>
      <c r="H20" s="24" t="s">
        <v>2</v>
      </c>
      <c r="I20" s="16" t="s">
        <v>1</v>
      </c>
      <c r="J20" s="33" t="s">
        <v>18</v>
      </c>
      <c r="K20" s="33"/>
      <c r="L20" s="17"/>
    </row>
    <row r="21" spans="1:23" x14ac:dyDescent="0.25">
      <c r="A21" s="26" t="s">
        <v>35</v>
      </c>
      <c r="B21" s="20" t="s">
        <v>8</v>
      </c>
      <c r="C21" s="21"/>
      <c r="D21" s="21"/>
      <c r="E21" s="21"/>
      <c r="F21" s="25" t="e">
        <f>AVERAGE(C21:E21)</f>
        <v>#DIV/0!</v>
      </c>
      <c r="G21" s="27" t="e">
        <f>F21-F22</f>
        <v>#DIV/0!</v>
      </c>
      <c r="H21" s="29"/>
      <c r="I21" s="34" t="s">
        <v>11</v>
      </c>
      <c r="J21" s="30" t="e">
        <f>($B$18*G21*G21+$D$18*G21+$F$18)*0.482*H21</f>
        <v>#VALUE!</v>
      </c>
      <c r="K21" s="30"/>
      <c r="L21" s="19"/>
    </row>
    <row r="22" spans="1:23" x14ac:dyDescent="0.25">
      <c r="A22" s="26"/>
      <c r="B22" s="20" t="s">
        <v>9</v>
      </c>
      <c r="C22" s="21"/>
      <c r="D22" s="21"/>
      <c r="E22" s="21"/>
      <c r="F22" s="25" t="e">
        <f>AVERAGE(C22:E22)</f>
        <v>#DIV/0!</v>
      </c>
      <c r="G22" s="28"/>
      <c r="H22" s="29"/>
      <c r="I22" s="34"/>
      <c r="J22" s="30"/>
      <c r="K22" s="30"/>
      <c r="L22" s="15"/>
    </row>
    <row r="23" spans="1:23" x14ac:dyDescent="0.25">
      <c r="A23" s="26" t="s">
        <v>23</v>
      </c>
      <c r="B23" s="20" t="s">
        <v>8</v>
      </c>
      <c r="C23" s="21"/>
      <c r="D23" s="21"/>
      <c r="E23" s="21"/>
      <c r="F23" s="25" t="e">
        <f>AVERAGE(C23:E23)</f>
        <v>#DIV/0!</v>
      </c>
      <c r="G23" s="27" t="e">
        <f>F23-F24</f>
        <v>#DIV/0!</v>
      </c>
      <c r="H23" s="29"/>
      <c r="I23" s="29"/>
      <c r="J23" s="30" t="e">
        <f>($B$18*G23*G23+$D$18*G23+$F$18)*0.482*H23/I23</f>
        <v>#VALUE!</v>
      </c>
      <c r="K23" s="30"/>
      <c r="L23" s="19"/>
    </row>
    <row r="24" spans="1:23" x14ac:dyDescent="0.25">
      <c r="A24" s="26"/>
      <c r="B24" s="20" t="s">
        <v>9</v>
      </c>
      <c r="C24" s="21"/>
      <c r="D24" s="21"/>
      <c r="E24" s="21"/>
      <c r="F24" s="25" t="e">
        <f>AVERAGE(C24:E24)</f>
        <v>#DIV/0!</v>
      </c>
      <c r="G24" s="28"/>
      <c r="H24" s="29"/>
      <c r="I24" s="29"/>
      <c r="J24" s="30"/>
      <c r="K24" s="30"/>
      <c r="L24" s="15"/>
    </row>
  </sheetData>
  <mergeCells count="31">
    <mergeCell ref="N5:W5"/>
    <mergeCell ref="N17:W17"/>
    <mergeCell ref="N14:W14"/>
    <mergeCell ref="A1:K3"/>
    <mergeCell ref="N2:W2"/>
    <mergeCell ref="N6:W6"/>
    <mergeCell ref="N7:W7"/>
    <mergeCell ref="A5:E6"/>
    <mergeCell ref="N8:W8"/>
    <mergeCell ref="N9:W9"/>
    <mergeCell ref="A7:B7"/>
    <mergeCell ref="N10:W10"/>
    <mergeCell ref="N11:W11"/>
    <mergeCell ref="N12:W12"/>
    <mergeCell ref="N13:W13"/>
    <mergeCell ref="N3:W4"/>
    <mergeCell ref="A21:A22"/>
    <mergeCell ref="G21:G22"/>
    <mergeCell ref="H21:H22"/>
    <mergeCell ref="I21:I22"/>
    <mergeCell ref="J21:K22"/>
    <mergeCell ref="N15:W15"/>
    <mergeCell ref="N16:W16"/>
    <mergeCell ref="A14:E17"/>
    <mergeCell ref="C20:E20"/>
    <mergeCell ref="J20:K20"/>
    <mergeCell ref="A23:A24"/>
    <mergeCell ref="G23:G24"/>
    <mergeCell ref="H23:H24"/>
    <mergeCell ref="I23:I24"/>
    <mergeCell ref="J23:K24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2024-03-28T06:41:57Z</dcterms:modified>
</cp:coreProperties>
</file>